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6835" windowHeight="12585"/>
  </bookViews>
  <sheets>
    <sheet name="2015-16" sheetId="1" r:id="rId1"/>
  </sheets>
  <externalReferences>
    <externalReference r:id="rId2"/>
  </externalReferences>
  <definedNames>
    <definedName name="date" localSheetId="0">#REF!</definedName>
    <definedName name="date">#REF!</definedName>
    <definedName name="datetime" localSheetId="0">#REF!</definedName>
    <definedName name="datetime">#REF!</definedName>
    <definedName name="Det" localSheetId="0">#REF!</definedName>
    <definedName name="Det">#REF!</definedName>
    <definedName name="Details" localSheetId="0">#REF!</definedName>
    <definedName name="Details">#REF!</definedName>
    <definedName name="Details2" localSheetId="0">#REF!</definedName>
    <definedName name="Details2">#REF!</definedName>
    <definedName name="emai" localSheetId="0">#REF!</definedName>
    <definedName name="emai">#REF!</definedName>
    <definedName name="emails" localSheetId="0">#REF!</definedName>
    <definedName name="emails">#REF!</definedName>
    <definedName name="emails1" localSheetId="0">#REF!</definedName>
    <definedName name="emails1">#REF!</definedName>
    <definedName name="emails2" localSheetId="0">#REF!</definedName>
    <definedName name="emails2">#REF!</definedName>
    <definedName name="Gold_Commods">[1]LOOKUPS!$D$2:$D$4</definedName>
    <definedName name="Holdings" localSheetId="0">#REF!</definedName>
    <definedName name="Holdings">#REF!</definedName>
    <definedName name="Mineral_Commods">[1]LOOKUPS!$C$2:$C$28</definedName>
    <definedName name="MineralAuthorities" localSheetId="0">#REF!</definedName>
    <definedName name="MineralAuthorities">#REF!</definedName>
    <definedName name="MineralClaims" localSheetId="0">#REF!</definedName>
    <definedName name="MineralClaims">#REF!</definedName>
    <definedName name="MineralLeases" localSheetId="0">#REF!</definedName>
    <definedName name="MineralLeases">#REF!</definedName>
    <definedName name="_xlnm.Print_Area" localSheetId="0">'2015-16'!$A$1:$G$43</definedName>
    <definedName name="_xlnm.Print_Titles" localSheetId="0">'2015-16'!$A:$B</definedName>
    <definedName name="reportedtitles" localSheetId="0">#REF!</definedName>
    <definedName name="reportedtitles">#REF!</definedName>
    <definedName name="rr" localSheetId="0">#REF!</definedName>
    <definedName name="rr">#REF!</definedName>
    <definedName name="RunReportDate_HCL" localSheetId="0">#REF!</definedName>
    <definedName name="RunReportDate_HCL">#REF!</definedName>
    <definedName name="RunReportDate_MCCL" localSheetId="0">#REF!</definedName>
    <definedName name="RunReportDate_MCCL">#REF!</definedName>
    <definedName name="Titles" localSheetId="0">#REF!</definedName>
    <definedName name="Titles">#REF!</definedName>
  </definedNames>
  <calcPr calcId="145621"/>
</workbook>
</file>

<file path=xl/calcChain.xml><?xml version="1.0" encoding="utf-8"?>
<calcChain xmlns="http://schemas.openxmlformats.org/spreadsheetml/2006/main">
  <c r="E29" i="1" l="1"/>
  <c r="D29" i="1"/>
  <c r="C29" i="1"/>
  <c r="E23" i="1"/>
  <c r="D23" i="1"/>
  <c r="C23" i="1"/>
  <c r="E22" i="1"/>
  <c r="E27" i="1" s="1"/>
  <c r="D22" i="1"/>
  <c r="C22" i="1"/>
  <c r="E21" i="1"/>
  <c r="D21" i="1"/>
  <c r="C21" i="1"/>
  <c r="E15" i="1"/>
  <c r="D15" i="1"/>
  <c r="C15" i="1"/>
  <c r="E14" i="1"/>
  <c r="D14" i="1"/>
  <c r="C14" i="1"/>
  <c r="E13" i="1"/>
  <c r="D13" i="1"/>
  <c r="C13" i="1"/>
  <c r="E12" i="1"/>
  <c r="D12" i="1"/>
  <c r="E11" i="1"/>
  <c r="D11" i="1"/>
  <c r="C11" i="1"/>
  <c r="E10" i="1"/>
  <c r="D10" i="1"/>
  <c r="E9" i="1"/>
  <c r="D9" i="1"/>
  <c r="C9" i="1"/>
  <c r="E7" i="1"/>
  <c r="E16" i="1" s="1"/>
  <c r="E30" i="1" s="1"/>
  <c r="D7" i="1"/>
  <c r="C7" i="1"/>
</calcChain>
</file>

<file path=xl/sharedStrings.xml><?xml version="1.0" encoding="utf-8"?>
<sst xmlns="http://schemas.openxmlformats.org/spreadsheetml/2006/main" count="70" uniqueCount="49">
  <si>
    <t>2016 Northern Territory Mining Production</t>
  </si>
  <si>
    <t xml:space="preserve">Commodity </t>
  </si>
  <si>
    <t>Unit of Quantity</t>
  </si>
  <si>
    <t>2015-16</t>
  </si>
  <si>
    <t>Quantity Produced</t>
  </si>
  <si>
    <t>Quantity Sold</t>
  </si>
  <si>
    <t>$ Amount for Quantity Sold</t>
  </si>
  <si>
    <t>Metallic Minerals</t>
  </si>
  <si>
    <r>
      <t xml:space="preserve">Alumina </t>
    </r>
    <r>
      <rPr>
        <vertAlign val="superscript"/>
        <sz val="10"/>
        <rFont val="Arial"/>
        <family val="2"/>
      </rPr>
      <t>7</t>
    </r>
  </si>
  <si>
    <t>Tonnes</t>
  </si>
  <si>
    <r>
      <t xml:space="preserve">Alumina Hydrate </t>
    </r>
    <r>
      <rPr>
        <vertAlign val="superscript"/>
        <sz val="10"/>
        <rFont val="Arial"/>
        <family val="2"/>
      </rPr>
      <t>7</t>
    </r>
  </si>
  <si>
    <t>Bauxite</t>
  </si>
  <si>
    <r>
      <t xml:space="preserve">Gold </t>
    </r>
    <r>
      <rPr>
        <vertAlign val="superscript"/>
        <sz val="10"/>
        <rFont val="Arial"/>
        <family val="2"/>
      </rPr>
      <t>8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</si>
  <si>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</si>
  <si>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9</t>
    </r>
  </si>
  <si>
    <t>Iron Ore</t>
  </si>
  <si>
    <t>Manganese</t>
  </si>
  <si>
    <t>Mineral Sands</t>
  </si>
  <si>
    <t>Lead Concentrate</t>
  </si>
  <si>
    <t>Zinc Concentrate</t>
  </si>
  <si>
    <t>Zinc Lead Concentrate</t>
  </si>
  <si>
    <t xml:space="preserve"> Metallic Minerals Value</t>
  </si>
  <si>
    <t>n/a</t>
  </si>
  <si>
    <t>Non-Metallic Minerals</t>
  </si>
  <si>
    <t>Crushed Rock</t>
  </si>
  <si>
    <t>Dimension Stone</t>
  </si>
  <si>
    <r>
      <t xml:space="preserve">Gravel </t>
    </r>
    <r>
      <rPr>
        <vertAlign val="superscript"/>
        <sz val="10"/>
        <rFont val="Arial"/>
        <family val="2"/>
      </rPr>
      <t>11</t>
    </r>
  </si>
  <si>
    <t>Limestone</t>
  </si>
  <si>
    <t>Mineral Specimen</t>
  </si>
  <si>
    <r>
      <t xml:space="preserve">Quicklime </t>
    </r>
    <r>
      <rPr>
        <vertAlign val="superscript"/>
        <sz val="10"/>
        <rFont val="Arial"/>
        <family val="2"/>
      </rPr>
      <t>10</t>
    </r>
  </si>
  <si>
    <t>Sand</t>
  </si>
  <si>
    <t xml:space="preserve">Soil </t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</si>
  <si>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</si>
  <si>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</si>
  <si>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</si>
  <si>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</si>
  <si>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</si>
  <si>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</si>
  <si>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1st July to 30th June.</t>
  </si>
  <si>
    <t>2. Data is from production returns lodged by operators under statutory obligations.</t>
  </si>
  <si>
    <t>3. Amount for Quantity Sold is in Australian Dollars and presumed to be the gross amount paid to the operator.</t>
  </si>
  <si>
    <t>4. Data has been rounded and autosum applied.</t>
  </si>
  <si>
    <r>
      <t xml:space="preserve">5. Data is correct as at </t>
    </r>
    <r>
      <rPr>
        <sz val="9"/>
        <color rgb="FFFF0000"/>
        <rFont val="Arial"/>
        <family val="2"/>
      </rPr>
      <t xml:space="preserve">31 August 2016 </t>
    </r>
    <r>
      <rPr>
        <sz val="9"/>
        <rFont val="Arial"/>
        <family val="2"/>
      </rPr>
      <t xml:space="preserve">and may be subject to revision due to late lodgements and/or receipt of superior data. </t>
    </r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</si>
  <si>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</si>
  <si>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7. Alumina and alumina hydrate will be removed from future summaries following the closure of the Gove Operations Bauxite Mine Alumina Refinery.</t>
  </si>
  <si>
    <t>8. Pure gold (100% ); does not include gold reported as gold dore.</t>
  </si>
  <si>
    <t>9. Estimated metallic content of gold dore is 92.5% gold and 7.5% silver.</t>
  </si>
  <si>
    <t>10. Quicklime is derived from limestone. Processing input and output data is deemed operator commercial-in-confidence.</t>
  </si>
  <si>
    <t>11. Average sales values have been applied to some non-metallic minerals if this information was not supplied.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</si>
</sst>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10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color rgb="FF9C00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9" fillId="0" borderId="0"/>
    <xf numFmtId="0" fontId="13" fillId="0" borderId="0"/>
    <xf numFmtId="0" fontId="16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3" borderId="2" xfId="1" applyFill="1" applyBorder="1" applyAlignment="1">
      <alignment horizontal="left" vertical="center"/>
    </xf>
    <xf numFmtId="0" fontId="2" fillId="3" borderId="3" xfId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2" fillId="0" borderId="7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8" xfId="1" applyBorder="1" applyAlignment="1">
      <alignment horizontal="center" vertical="center" wrapText="1"/>
    </xf>
    <xf numFmtId="3" fontId="2" fillId="3" borderId="2" xfId="1" applyNumberFormat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/>
    </xf>
    <xf numFmtId="164" fontId="2" fillId="3" borderId="2" xfId="1" applyNumberFormat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3" fontId="7" fillId="3" borderId="5" xfId="1" applyNumberFormat="1" applyFont="1" applyFill="1" applyBorder="1" applyAlignment="1">
      <alignment horizontal="right" vertical="center"/>
    </xf>
    <xf numFmtId="3" fontId="2" fillId="3" borderId="6" xfId="1" applyNumberFormat="1" applyFill="1" applyBorder="1" applyAlignment="1">
      <alignment horizontal="right" vertical="center"/>
    </xf>
    <xf numFmtId="164" fontId="2" fillId="3" borderId="6" xfId="1" applyNumberFormat="1" applyFill="1" applyBorder="1" applyAlignment="1">
      <alignment horizontal="right" vertical="center"/>
    </xf>
    <xf numFmtId="164" fontId="2" fillId="0" borderId="7" xfId="1" applyNumberFormat="1" applyFill="1" applyBorder="1" applyAlignment="1">
      <alignment horizontal="right" vertical="center"/>
    </xf>
    <xf numFmtId="0" fontId="2" fillId="0" borderId="0" xfId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Border="1" applyAlignment="1">
      <alignment horizontal="center" vertical="center"/>
    </xf>
    <xf numFmtId="3" fontId="9" fillId="0" borderId="2" xfId="2" applyNumberFormat="1" applyBorder="1"/>
    <xf numFmtId="164" fontId="9" fillId="0" borderId="2" xfId="2" applyNumberFormat="1" applyBorder="1"/>
    <xf numFmtId="164" fontId="2" fillId="0" borderId="7" xfId="1" applyNumberFormat="1" applyFont="1" applyFill="1" applyBorder="1" applyAlignment="1">
      <alignment horizontal="right" vertical="center"/>
    </xf>
    <xf numFmtId="0" fontId="2" fillId="0" borderId="2" xfId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3" fontId="10" fillId="0" borderId="2" xfId="1" applyNumberFormat="1" applyFont="1" applyFill="1" applyBorder="1" applyAlignment="1">
      <alignment horizontal="right" vertical="center"/>
    </xf>
    <xf numFmtId="164" fontId="10" fillId="0" borderId="2" xfId="1" applyNumberFormat="1" applyFont="1" applyFill="1" applyBorder="1" applyAlignment="1">
      <alignment horizontal="right" vertical="center"/>
    </xf>
    <xf numFmtId="3" fontId="9" fillId="0" borderId="2" xfId="2" applyNumberFormat="1" applyFont="1" applyBorder="1"/>
    <xf numFmtId="1" fontId="2" fillId="0" borderId="0" xfId="1" applyNumberFormat="1" applyFill="1" applyBorder="1" applyAlignment="1">
      <alignment horizontal="right" vertical="center"/>
    </xf>
    <xf numFmtId="3" fontId="2" fillId="0" borderId="2" xfId="2" applyNumberFormat="1" applyFont="1" applyBorder="1"/>
    <xf numFmtId="3" fontId="2" fillId="0" borderId="2" xfId="1" applyNumberFormat="1" applyFont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3" fontId="10" fillId="0" borderId="2" xfId="2" applyNumberFormat="1" applyFont="1" applyBorder="1"/>
    <xf numFmtId="165" fontId="4" fillId="0" borderId="0" xfId="1" applyNumberFormat="1" applyFont="1" applyFill="1" applyAlignment="1">
      <alignment vertical="center"/>
    </xf>
    <xf numFmtId="0" fontId="5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3" fontId="2" fillId="3" borderId="5" xfId="1" applyNumberFormat="1" applyFill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4" fontId="2" fillId="0" borderId="0" xfId="1" applyNumberFormat="1" applyAlignment="1">
      <alignment vertical="center"/>
    </xf>
    <xf numFmtId="166" fontId="12" fillId="0" borderId="0" xfId="2" applyNumberFormat="1" applyFont="1"/>
    <xf numFmtId="4" fontId="2" fillId="0" borderId="2" xfId="1" applyNumberFormat="1" applyFont="1" applyBorder="1" applyAlignment="1">
      <alignment horizontal="right" vertical="center"/>
    </xf>
    <xf numFmtId="164" fontId="2" fillId="0" borderId="2" xfId="2" applyNumberFormat="1" applyFont="1" applyBorder="1"/>
    <xf numFmtId="3" fontId="2" fillId="0" borderId="2" xfId="3" applyNumberFormat="1" applyFont="1" applyBorder="1"/>
    <xf numFmtId="164" fontId="2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1" fontId="2" fillId="0" borderId="0" xfId="1" applyNumberFormat="1" applyAlignment="1">
      <alignment vertical="center"/>
    </xf>
    <xf numFmtId="0" fontId="5" fillId="4" borderId="2" xfId="1" applyFont="1" applyFill="1" applyBorder="1" applyAlignment="1">
      <alignment horizontal="right" vertical="center"/>
    </xf>
    <xf numFmtId="0" fontId="4" fillId="4" borderId="2" xfId="1" applyFont="1" applyFill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right" vertical="center"/>
    </xf>
    <xf numFmtId="164" fontId="5" fillId="4" borderId="2" xfId="1" applyNumberFormat="1" applyFont="1" applyFill="1" applyBorder="1" applyAlignment="1">
      <alignment horizontal="right"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164" fontId="2" fillId="0" borderId="0" xfId="1" applyNumberForma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</cellXfs>
  <cellStyles count="16">
    <cellStyle name="Bad 2" xfId="4"/>
    <cellStyle name="Comma 2" xfId="5"/>
    <cellStyle name="Comma 2 2" xfId="6"/>
    <cellStyle name="Currency 2" xfId="7"/>
    <cellStyle name="Normal" xfId="0" builtinId="0"/>
    <cellStyle name="Normal 2" xfId="8"/>
    <cellStyle name="Normal 2 2" xfId="9"/>
    <cellStyle name="Normal 3" xfId="2"/>
    <cellStyle name="Normal 4" xfId="1"/>
    <cellStyle name="Normal 5" xfId="3"/>
    <cellStyle name="Normal 6" xfId="10"/>
    <cellStyle name="Normal 6 2" xfId="11"/>
    <cellStyle name="Normal 7" xfId="12"/>
    <cellStyle name="Normal 8" xfId="13"/>
    <cellStyle name="Percent 2" xfId="14"/>
    <cellStyle name="Percent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-2016_ConfidentialProduction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16"/>
      <sheetName val="2014-15"/>
      <sheetName val="2013-14"/>
      <sheetName val="Extr Totals 2016"/>
      <sheetName val="Extr Totals 2015"/>
      <sheetName val="Extr Totals 2014"/>
      <sheetName val="Extractive 2016"/>
      <sheetName val="Extractive 2015"/>
      <sheetName val="Extractive 2014"/>
      <sheetName val="Energy"/>
      <sheetName val="Gold"/>
      <sheetName val="Mineral"/>
      <sheetName val="LOOKUPS"/>
      <sheetName val="Pivot Table"/>
      <sheetName val="2014_Contacts"/>
      <sheetName val="Conversions"/>
      <sheetName val="Amalgam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O11">
            <v>2208</v>
          </cell>
          <cell r="Q11">
            <v>2077</v>
          </cell>
          <cell r="R11">
            <v>313671957</v>
          </cell>
        </row>
      </sheetData>
      <sheetData sheetId="10">
        <row r="866">
          <cell r="O866">
            <v>17549932</v>
          </cell>
          <cell r="Q866">
            <v>17367908</v>
          </cell>
          <cell r="R866">
            <v>885066996.5</v>
          </cell>
        </row>
      </sheetData>
      <sheetData sheetId="11">
        <row r="231">
          <cell r="O231">
            <v>29703</v>
          </cell>
          <cell r="Q231">
            <v>29323</v>
          </cell>
          <cell r="R231">
            <v>7729445</v>
          </cell>
        </row>
        <row r="232">
          <cell r="O232">
            <v>0</v>
          </cell>
          <cell r="Q232">
            <v>5313</v>
          </cell>
          <cell r="R232">
            <v>87470</v>
          </cell>
        </row>
        <row r="243">
          <cell r="L243">
            <v>8325262</v>
          </cell>
          <cell r="Q243">
            <v>8400405</v>
          </cell>
          <cell r="R243">
            <v>447686761</v>
          </cell>
        </row>
        <row r="245">
          <cell r="O245">
            <v>452401</v>
          </cell>
          <cell r="Q245">
            <v>404830</v>
          </cell>
          <cell r="R245">
            <v>404266250</v>
          </cell>
        </row>
        <row r="246">
          <cell r="O246">
            <v>47002</v>
          </cell>
          <cell r="Q246">
            <v>78777</v>
          </cell>
          <cell r="R246">
            <v>70617810</v>
          </cell>
        </row>
        <row r="247">
          <cell r="O247">
            <v>6682</v>
          </cell>
          <cell r="Q247">
            <v>25268</v>
          </cell>
          <cell r="R247">
            <v>29619509</v>
          </cell>
        </row>
        <row r="266">
          <cell r="O266">
            <v>5532731</v>
          </cell>
          <cell r="Q266">
            <v>5655850</v>
          </cell>
          <cell r="R266">
            <v>829280863</v>
          </cell>
        </row>
        <row r="277">
          <cell r="Q277">
            <v>46692</v>
          </cell>
          <cell r="R277">
            <v>822689.77</v>
          </cell>
        </row>
        <row r="296">
          <cell r="O296">
            <v>0.7</v>
          </cell>
          <cell r="Q296">
            <v>0.4</v>
          </cell>
          <cell r="R296">
            <v>73175</v>
          </cell>
        </row>
        <row r="306">
          <cell r="Q306">
            <v>268.24</v>
          </cell>
          <cell r="R306">
            <v>191821</v>
          </cell>
        </row>
      </sheetData>
      <sheetData sheetId="12">
        <row r="2">
          <cell r="C2" t="str">
            <v>Alumina</v>
          </cell>
          <cell r="D2" t="str">
            <v>Gold</v>
          </cell>
        </row>
        <row r="3">
          <cell r="C3" t="str">
            <v>Alumina Hydrate</v>
          </cell>
          <cell r="D3" t="str">
            <v>Gold Dore</v>
          </cell>
        </row>
        <row r="4">
          <cell r="C4" t="str">
            <v>Azurite</v>
          </cell>
          <cell r="D4" t="str">
            <v>Silver</v>
          </cell>
        </row>
        <row r="5">
          <cell r="C5" t="str">
            <v>Bauxite</v>
          </cell>
        </row>
        <row r="6">
          <cell r="C6" t="str">
            <v>Barites</v>
          </cell>
        </row>
        <row r="7">
          <cell r="C7" t="str">
            <v>Copper concentrate</v>
          </cell>
        </row>
        <row r="8">
          <cell r="C8" t="str">
            <v>Diamonds</v>
          </cell>
        </row>
        <row r="9">
          <cell r="C9" t="str">
            <v>Gemstones</v>
          </cell>
        </row>
        <row r="10">
          <cell r="C10" t="str">
            <v>Gold</v>
          </cell>
        </row>
        <row r="11">
          <cell r="C11" t="str">
            <v>Gold Dore</v>
          </cell>
        </row>
        <row r="12">
          <cell r="C12" t="str">
            <v>Iron Ore Concentrate</v>
          </cell>
        </row>
        <row r="13">
          <cell r="C13" t="str">
            <v>Lead Concentrate</v>
          </cell>
        </row>
        <row r="14">
          <cell r="C14" t="str">
            <v>Limestone</v>
          </cell>
        </row>
        <row r="15">
          <cell r="C15" t="str">
            <v>Manganese</v>
          </cell>
        </row>
        <row r="16">
          <cell r="C16" t="str">
            <v>Mineral Sands Concentrate</v>
          </cell>
        </row>
        <row r="17">
          <cell r="C17" t="str">
            <v>Phosphate</v>
          </cell>
        </row>
        <row r="18">
          <cell r="C18" t="str">
            <v>Pyromorphite</v>
          </cell>
        </row>
        <row r="19">
          <cell r="C19" t="str">
            <v>Quicklime</v>
          </cell>
        </row>
        <row r="20">
          <cell r="C20" t="str">
            <v>Salt</v>
          </cell>
        </row>
        <row r="21">
          <cell r="C21" t="str">
            <v>Silver</v>
          </cell>
        </row>
        <row r="22">
          <cell r="C22" t="str">
            <v>Tantalite</v>
          </cell>
        </row>
        <row r="23">
          <cell r="C23" t="str">
            <v>Tin</v>
          </cell>
        </row>
        <row r="24">
          <cell r="C24" t="str">
            <v>Tin/Tantalite Concentrate</v>
          </cell>
        </row>
        <row r="25">
          <cell r="C25" t="str">
            <v>Uranium Oxide</v>
          </cell>
        </row>
        <row r="26">
          <cell r="C26" t="str">
            <v>Vermiculite</v>
          </cell>
        </row>
        <row r="27">
          <cell r="C27" t="str">
            <v>Zinc Concentrate</v>
          </cell>
        </row>
        <row r="28">
          <cell r="C28" t="str">
            <v>Zinc Lead Concentrate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15" zoomScaleNormal="115" zoomScaleSheetLayoutView="100" workbookViewId="0">
      <selection activeCell="H25" sqref="H25"/>
    </sheetView>
  </sheetViews>
  <sheetFormatPr defaultRowHeight="12.75" x14ac:dyDescent="0.25"/>
  <cols>
    <col min="1" max="1" width="28.7109375" style="64" customWidth="1"/>
    <col min="2" max="2" width="9.7109375" style="65" customWidth="1"/>
    <col min="3" max="4" width="13.7109375" style="65" customWidth="1"/>
    <col min="5" max="5" width="17.140625" style="66" customWidth="1"/>
    <col min="6" max="6" width="9.28515625" style="66" customWidth="1"/>
    <col min="7" max="7" width="17.85546875" style="50" customWidth="1"/>
    <col min="8" max="8" width="30.140625" style="3" customWidth="1"/>
    <col min="9" max="9" width="13.85546875" style="4" customWidth="1"/>
    <col min="10" max="10" width="40.7109375" style="4" customWidth="1"/>
    <col min="11" max="16384" width="9.140625" style="4"/>
  </cols>
  <sheetData>
    <row r="1" spans="1:8" ht="19.5" customHeight="1" x14ac:dyDescent="0.25">
      <c r="A1" s="1" t="s">
        <v>0</v>
      </c>
      <c r="B1" s="1"/>
      <c r="C1" s="1"/>
      <c r="D1" s="1"/>
      <c r="E1" s="1"/>
      <c r="F1" s="2"/>
      <c r="G1" s="2"/>
    </row>
    <row r="2" spans="1:8" ht="12.75" customHeight="1" x14ac:dyDescent="0.25">
      <c r="A2" s="5" t="s">
        <v>1</v>
      </c>
      <c r="B2" s="6" t="s">
        <v>2</v>
      </c>
      <c r="C2" s="7" t="s">
        <v>3</v>
      </c>
      <c r="D2" s="8"/>
      <c r="E2" s="9"/>
      <c r="F2" s="10"/>
      <c r="G2" s="11"/>
    </row>
    <row r="3" spans="1:8" ht="25.5" x14ac:dyDescent="0.25">
      <c r="A3" s="12"/>
      <c r="B3" s="13"/>
      <c r="C3" s="14" t="s">
        <v>4</v>
      </c>
      <c r="D3" s="15" t="s">
        <v>5</v>
      </c>
      <c r="E3" s="16" t="s">
        <v>6</v>
      </c>
      <c r="F3" s="17"/>
      <c r="G3" s="18"/>
      <c r="H3" s="19"/>
    </row>
    <row r="4" spans="1:8" x14ac:dyDescent="0.25">
      <c r="A4" s="20" t="s">
        <v>7</v>
      </c>
      <c r="B4" s="21"/>
      <c r="C4" s="22"/>
      <c r="D4" s="23"/>
      <c r="E4" s="24"/>
      <c r="F4" s="25"/>
      <c r="G4" s="26"/>
      <c r="H4" s="27"/>
    </row>
    <row r="5" spans="1:8" ht="14.25" x14ac:dyDescent="0.2">
      <c r="A5" s="28" t="s">
        <v>8</v>
      </c>
      <c r="B5" s="29" t="s">
        <v>9</v>
      </c>
      <c r="C5" s="30">
        <v>0</v>
      </c>
      <c r="D5" s="30">
        <v>0</v>
      </c>
      <c r="E5" s="31">
        <v>0</v>
      </c>
      <c r="F5" s="32"/>
      <c r="G5" s="26"/>
      <c r="H5" s="27"/>
    </row>
    <row r="6" spans="1:8" ht="14.25" x14ac:dyDescent="0.2">
      <c r="A6" s="28" t="s">
        <v>10</v>
      </c>
      <c r="B6" s="29" t="s">
        <v>9</v>
      </c>
      <c r="C6" s="30">
        <v>0</v>
      </c>
      <c r="D6" s="30">
        <v>0</v>
      </c>
      <c r="E6" s="31">
        <v>0</v>
      </c>
      <c r="F6" s="32"/>
      <c r="G6" s="26"/>
      <c r="H6" s="27"/>
    </row>
    <row r="7" spans="1:8" x14ac:dyDescent="0.2">
      <c r="A7" s="33" t="s">
        <v>11</v>
      </c>
      <c r="B7" s="29" t="s">
        <v>9</v>
      </c>
      <c r="C7" s="30">
        <f>[1]Mineral!L243</f>
        <v>8325262</v>
      </c>
      <c r="D7" s="30">
        <f>[1]Mineral!Q243</f>
        <v>8400405</v>
      </c>
      <c r="E7" s="34">
        <f>[1]Mineral!R243</f>
        <v>447686761</v>
      </c>
      <c r="F7" s="25"/>
      <c r="G7" s="26"/>
      <c r="H7" s="27"/>
    </row>
    <row r="8" spans="1:8" ht="14.25" x14ac:dyDescent="0.25">
      <c r="A8" s="33" t="s">
        <v>12</v>
      </c>
      <c r="B8" s="29" t="s">
        <v>13</v>
      </c>
      <c r="C8" s="35">
        <v>482</v>
      </c>
      <c r="D8" s="35">
        <v>0</v>
      </c>
      <c r="E8" s="36">
        <v>0</v>
      </c>
      <c r="F8" s="32"/>
      <c r="G8" s="26"/>
      <c r="H8" s="27"/>
    </row>
    <row r="9" spans="1:8" ht="14.25" x14ac:dyDescent="0.2">
      <c r="A9" s="33" t="s">
        <v>14</v>
      </c>
      <c r="B9" s="29" t="s">
        <v>13</v>
      </c>
      <c r="C9" s="37">
        <f>[1]Gold!O866</f>
        <v>17549932</v>
      </c>
      <c r="D9" s="37">
        <f>[1]Gold!Q866</f>
        <v>17367908</v>
      </c>
      <c r="E9" s="31">
        <f>[1]Gold!R866</f>
        <v>885066996.5</v>
      </c>
      <c r="F9" s="27"/>
      <c r="G9" s="38"/>
      <c r="H9" s="27"/>
    </row>
    <row r="10" spans="1:8" x14ac:dyDescent="0.2">
      <c r="A10" s="33" t="s">
        <v>15</v>
      </c>
      <c r="B10" s="29" t="s">
        <v>9</v>
      </c>
      <c r="C10" s="37">
        <v>0</v>
      </c>
      <c r="D10" s="39">
        <f>[1]Mineral!Q277</f>
        <v>46692</v>
      </c>
      <c r="E10" s="34">
        <f>[1]Mineral!R277</f>
        <v>822689.77</v>
      </c>
      <c r="F10" s="32"/>
      <c r="G10" s="26"/>
      <c r="H10" s="27"/>
    </row>
    <row r="11" spans="1:8" x14ac:dyDescent="0.25">
      <c r="A11" s="33" t="s">
        <v>16</v>
      </c>
      <c r="B11" s="29" t="s">
        <v>9</v>
      </c>
      <c r="C11" s="40">
        <f>[1]Mineral!O266</f>
        <v>5532731</v>
      </c>
      <c r="D11" s="40">
        <f>[1]Mineral!Q266</f>
        <v>5655850</v>
      </c>
      <c r="E11" s="34">
        <f>[1]Mineral!R266</f>
        <v>829280863</v>
      </c>
      <c r="F11" s="25"/>
      <c r="G11" s="26"/>
      <c r="H11" s="41"/>
    </row>
    <row r="12" spans="1:8" x14ac:dyDescent="0.25">
      <c r="A12" s="33" t="s">
        <v>17</v>
      </c>
      <c r="B12" s="29" t="s">
        <v>9</v>
      </c>
      <c r="C12" s="4">
        <v>0</v>
      </c>
      <c r="D12" s="40">
        <f>[1]Mineral!Q306</f>
        <v>268.24</v>
      </c>
      <c r="E12" s="34">
        <f>[1]Mineral!R306</f>
        <v>191821</v>
      </c>
      <c r="F12" s="25"/>
      <c r="G12" s="26"/>
      <c r="H12" s="41"/>
    </row>
    <row r="13" spans="1:8" x14ac:dyDescent="0.2">
      <c r="A13" s="28" t="s">
        <v>18</v>
      </c>
      <c r="B13" s="29" t="s">
        <v>9</v>
      </c>
      <c r="C13" s="42">
        <f>[1]Mineral!O247</f>
        <v>6682</v>
      </c>
      <c r="D13" s="42">
        <f>[1]Mineral!Q247</f>
        <v>25268</v>
      </c>
      <c r="E13" s="34">
        <f>[1]Mineral!R247</f>
        <v>29619509</v>
      </c>
      <c r="F13" s="25"/>
      <c r="G13" s="26"/>
      <c r="H13" s="41"/>
    </row>
    <row r="14" spans="1:8" x14ac:dyDescent="0.2">
      <c r="A14" s="28" t="s">
        <v>19</v>
      </c>
      <c r="B14" s="29" t="s">
        <v>9</v>
      </c>
      <c r="C14" s="42">
        <f>[1]Mineral!O246</f>
        <v>47002</v>
      </c>
      <c r="D14" s="42">
        <f>[1]Mineral!Q246</f>
        <v>78777</v>
      </c>
      <c r="E14" s="34">
        <f>[1]Mineral!R246</f>
        <v>70617810</v>
      </c>
      <c r="F14" s="25"/>
      <c r="G14" s="26"/>
      <c r="H14" s="43"/>
    </row>
    <row r="15" spans="1:8" x14ac:dyDescent="0.2">
      <c r="A15" s="28" t="s">
        <v>20</v>
      </c>
      <c r="B15" s="29" t="s">
        <v>9</v>
      </c>
      <c r="C15" s="42">
        <f>[1]Mineral!O245</f>
        <v>452401</v>
      </c>
      <c r="D15" s="42">
        <f>[1]Mineral!Q245</f>
        <v>404830</v>
      </c>
      <c r="E15" s="34">
        <f>[1]Mineral!R245</f>
        <v>404266250</v>
      </c>
      <c r="F15" s="25"/>
      <c r="G15" s="26"/>
      <c r="H15" s="27"/>
    </row>
    <row r="16" spans="1:8" x14ac:dyDescent="0.25">
      <c r="A16" s="44" t="s">
        <v>21</v>
      </c>
      <c r="B16" s="45" t="s">
        <v>22</v>
      </c>
      <c r="C16" s="46"/>
      <c r="D16" s="46"/>
      <c r="E16" s="47">
        <f t="shared" ref="E16" si="0">SUM(E5:E15)</f>
        <v>2667552700.27</v>
      </c>
      <c r="F16" s="32"/>
      <c r="G16" s="26"/>
      <c r="H16" s="27"/>
    </row>
    <row r="17" spans="1:9" x14ac:dyDescent="0.25">
      <c r="A17" s="20" t="s">
        <v>23</v>
      </c>
      <c r="B17" s="21"/>
      <c r="C17" s="48"/>
      <c r="D17" s="23"/>
      <c r="E17" s="24"/>
      <c r="F17" s="32"/>
      <c r="G17" s="26"/>
    </row>
    <row r="18" spans="1:9" x14ac:dyDescent="0.2">
      <c r="A18" s="28" t="s">
        <v>24</v>
      </c>
      <c r="B18" s="49" t="s">
        <v>9</v>
      </c>
      <c r="C18" s="37">
        <v>1701360</v>
      </c>
      <c r="D18" s="37">
        <v>1453017</v>
      </c>
      <c r="E18" s="37">
        <v>43138580</v>
      </c>
      <c r="F18" s="25"/>
      <c r="H18" s="27"/>
    </row>
    <row r="19" spans="1:9" x14ac:dyDescent="0.25">
      <c r="A19" s="28" t="s">
        <v>25</v>
      </c>
      <c r="B19" s="49" t="s">
        <v>9</v>
      </c>
      <c r="C19" s="40">
        <v>0</v>
      </c>
      <c r="D19" s="40">
        <v>0</v>
      </c>
      <c r="E19" s="51">
        <v>0</v>
      </c>
      <c r="F19" s="32"/>
      <c r="G19" s="26"/>
      <c r="H19" s="27"/>
      <c r="I19" s="52"/>
    </row>
    <row r="20" spans="1:9" ht="14.25" x14ac:dyDescent="0.2">
      <c r="A20" s="28" t="s">
        <v>26</v>
      </c>
      <c r="B20" s="49" t="s">
        <v>9</v>
      </c>
      <c r="C20" s="40">
        <v>380395</v>
      </c>
      <c r="D20" s="40">
        <v>332980</v>
      </c>
      <c r="E20" s="34">
        <v>4797781</v>
      </c>
      <c r="F20" s="32"/>
      <c r="G20" s="53"/>
      <c r="H20" s="27"/>
    </row>
    <row r="21" spans="1:9" x14ac:dyDescent="0.25">
      <c r="A21" s="28" t="s">
        <v>27</v>
      </c>
      <c r="B21" s="49" t="s">
        <v>9</v>
      </c>
      <c r="C21" s="40">
        <f>[1]Mineral!O232</f>
        <v>0</v>
      </c>
      <c r="D21" s="40">
        <f>[1]Mineral!Q232</f>
        <v>5313</v>
      </c>
      <c r="E21" s="34">
        <f>[1]Mineral!R232</f>
        <v>87470</v>
      </c>
      <c r="F21" s="25"/>
      <c r="G21" s="26"/>
      <c r="H21" s="27"/>
    </row>
    <row r="22" spans="1:9" x14ac:dyDescent="0.2">
      <c r="A22" s="28" t="s">
        <v>28</v>
      </c>
      <c r="B22" s="49" t="s">
        <v>9</v>
      </c>
      <c r="C22" s="54">
        <f>[1]Mineral!O296</f>
        <v>0.7</v>
      </c>
      <c r="D22" s="54">
        <f>[1]Mineral!Q296</f>
        <v>0.4</v>
      </c>
      <c r="E22" s="55">
        <f>[1]Mineral!R296</f>
        <v>73175</v>
      </c>
      <c r="F22" s="25"/>
      <c r="G22" s="26"/>
      <c r="H22" s="27"/>
    </row>
    <row r="23" spans="1:9" ht="14.25" x14ac:dyDescent="0.2">
      <c r="A23" s="28" t="s">
        <v>29</v>
      </c>
      <c r="B23" s="49" t="s">
        <v>9</v>
      </c>
      <c r="C23" s="39">
        <f>[1]Mineral!O231</f>
        <v>29703</v>
      </c>
      <c r="D23" s="39">
        <f>[1]Mineral!Q231</f>
        <v>29323</v>
      </c>
      <c r="E23" s="34">
        <f>[1]Mineral!R231</f>
        <v>7729445</v>
      </c>
      <c r="F23" s="32"/>
      <c r="G23" s="26"/>
      <c r="H23" s="27"/>
    </row>
    <row r="24" spans="1:9" x14ac:dyDescent="0.25">
      <c r="A24" s="28" t="s">
        <v>30</v>
      </c>
      <c r="B24" s="49" t="s">
        <v>9</v>
      </c>
      <c r="C24" s="40">
        <v>499706</v>
      </c>
      <c r="D24" s="40">
        <v>460885</v>
      </c>
      <c r="E24" s="34">
        <v>12505643</v>
      </c>
      <c r="F24" s="25"/>
      <c r="H24" s="41"/>
    </row>
    <row r="25" spans="1:9" x14ac:dyDescent="0.2">
      <c r="A25" s="28" t="s">
        <v>31</v>
      </c>
      <c r="B25" s="49" t="s">
        <v>9</v>
      </c>
      <c r="C25" s="56">
        <v>21316</v>
      </c>
      <c r="D25" s="56">
        <v>21016</v>
      </c>
      <c r="E25" s="55">
        <v>351981</v>
      </c>
      <c r="F25" s="32"/>
      <c r="G25" s="57"/>
      <c r="H25" s="27"/>
    </row>
    <row r="26" spans="1:9" x14ac:dyDescent="0.25">
      <c r="A26" s="28" t="s">
        <v>32</v>
      </c>
      <c r="B26" s="49" t="s">
        <v>9</v>
      </c>
      <c r="C26" s="40">
        <v>0</v>
      </c>
      <c r="D26" s="40">
        <v>0</v>
      </c>
      <c r="E26" s="34">
        <v>0</v>
      </c>
      <c r="F26" s="32"/>
      <c r="G26" s="26"/>
      <c r="H26" s="27"/>
    </row>
    <row r="27" spans="1:9" x14ac:dyDescent="0.25">
      <c r="A27" s="44" t="s">
        <v>33</v>
      </c>
      <c r="B27" s="45" t="s">
        <v>22</v>
      </c>
      <c r="C27" s="46"/>
      <c r="D27" s="46"/>
      <c r="E27" s="47">
        <f>SUM(E18:E26)</f>
        <v>68684075</v>
      </c>
      <c r="F27" s="25"/>
      <c r="G27" s="26"/>
      <c r="H27" s="58"/>
    </row>
    <row r="28" spans="1:9" x14ac:dyDescent="0.25">
      <c r="A28" s="20" t="s">
        <v>34</v>
      </c>
      <c r="B28" s="21"/>
      <c r="C28" s="48"/>
      <c r="D28" s="23"/>
      <c r="E28" s="24"/>
      <c r="F28" s="32"/>
      <c r="G28" s="26"/>
      <c r="H28" s="27"/>
      <c r="I28" s="59"/>
    </row>
    <row r="29" spans="1:9" x14ac:dyDescent="0.2">
      <c r="A29" s="33" t="s">
        <v>35</v>
      </c>
      <c r="B29" s="29" t="s">
        <v>9</v>
      </c>
      <c r="C29" s="30">
        <f>[1]Energy!O11</f>
        <v>2208</v>
      </c>
      <c r="D29" s="30">
        <f>[1]Energy!Q11</f>
        <v>2077</v>
      </c>
      <c r="E29" s="31">
        <f>[1]Energy!R11</f>
        <v>313671957</v>
      </c>
      <c r="F29" s="32"/>
      <c r="G29" s="26"/>
      <c r="H29" s="27"/>
    </row>
    <row r="30" spans="1:9" x14ac:dyDescent="0.25">
      <c r="A30" s="60" t="s">
        <v>36</v>
      </c>
      <c r="B30" s="61" t="s">
        <v>22</v>
      </c>
      <c r="C30" s="62"/>
      <c r="D30" s="62"/>
      <c r="E30" s="63">
        <f>E16+E27+E29</f>
        <v>3049908732.27</v>
      </c>
      <c r="F30" s="25"/>
      <c r="G30" s="26"/>
    </row>
    <row r="31" spans="1:9" x14ac:dyDescent="0.25">
      <c r="F31" s="67"/>
      <c r="G31" s="26"/>
    </row>
    <row r="32" spans="1:9" x14ac:dyDescent="0.25">
      <c r="A32" s="68" t="s">
        <v>37</v>
      </c>
      <c r="B32" s="69"/>
      <c r="C32" s="70"/>
      <c r="D32" s="70"/>
      <c r="E32" s="71"/>
      <c r="F32" s="3"/>
      <c r="G32" s="3"/>
      <c r="H32" s="4"/>
    </row>
    <row r="33" spans="1:8" x14ac:dyDescent="0.25">
      <c r="A33" s="72" t="s">
        <v>38</v>
      </c>
      <c r="B33" s="69"/>
      <c r="C33" s="70"/>
      <c r="D33" s="70"/>
      <c r="E33" s="71"/>
      <c r="F33" s="3"/>
      <c r="G33" s="3"/>
      <c r="H33" s="4"/>
    </row>
    <row r="34" spans="1:8" s="73" customFormat="1" x14ac:dyDescent="0.25">
      <c r="A34" s="72" t="s">
        <v>39</v>
      </c>
      <c r="B34" s="69"/>
      <c r="C34" s="70"/>
      <c r="D34" s="70"/>
      <c r="E34" s="71"/>
      <c r="F34" s="3"/>
      <c r="G34" s="3"/>
    </row>
    <row r="35" spans="1:8" x14ac:dyDescent="0.25">
      <c r="A35" s="74" t="s">
        <v>40</v>
      </c>
      <c r="B35" s="69"/>
      <c r="C35" s="70"/>
      <c r="D35" s="70"/>
      <c r="E35" s="71"/>
      <c r="F35" s="3"/>
      <c r="G35" s="3"/>
      <c r="H35" s="4"/>
    </row>
    <row r="36" spans="1:8" x14ac:dyDescent="0.25">
      <c r="A36" s="72" t="s">
        <v>41</v>
      </c>
      <c r="B36" s="69"/>
      <c r="C36" s="70"/>
      <c r="D36" s="70"/>
      <c r="E36" s="71"/>
      <c r="F36" s="3"/>
      <c r="G36" s="3"/>
      <c r="H36" s="4"/>
    </row>
    <row r="37" spans="1:8" ht="25.5" customHeight="1" x14ac:dyDescent="0.25">
      <c r="A37" s="75" t="s">
        <v>42</v>
      </c>
      <c r="B37" s="75"/>
      <c r="C37" s="75"/>
      <c r="D37" s="75"/>
      <c r="E37" s="75"/>
      <c r="F37" s="76"/>
      <c r="G37" s="76"/>
      <c r="H37" s="4"/>
    </row>
    <row r="38" spans="1:8" ht="48.75" customHeight="1" x14ac:dyDescent="0.25">
      <c r="A38" s="77" t="s">
        <v>43</v>
      </c>
      <c r="B38" s="77"/>
      <c r="C38" s="77"/>
      <c r="D38" s="77"/>
      <c r="E38" s="77"/>
      <c r="F38" s="78"/>
      <c r="G38" s="78"/>
      <c r="H38" s="4"/>
    </row>
    <row r="39" spans="1:8" ht="23.25" customHeight="1" x14ac:dyDescent="0.25">
      <c r="A39" s="75" t="s">
        <v>44</v>
      </c>
      <c r="B39" s="75"/>
      <c r="C39" s="75"/>
      <c r="D39" s="75"/>
      <c r="E39" s="75"/>
      <c r="F39" s="76"/>
      <c r="G39" s="76"/>
      <c r="H39" s="4"/>
    </row>
    <row r="40" spans="1:8" ht="12.75" customHeight="1" x14ac:dyDescent="0.25">
      <c r="A40" s="75" t="s">
        <v>45</v>
      </c>
      <c r="B40" s="75"/>
      <c r="C40" s="75"/>
      <c r="D40" s="75"/>
      <c r="E40" s="75"/>
      <c r="F40" s="75"/>
      <c r="G40" s="75"/>
      <c r="H40" s="4"/>
    </row>
    <row r="41" spans="1:8" ht="12" customHeight="1" x14ac:dyDescent="0.25">
      <c r="A41" s="79" t="s">
        <v>46</v>
      </c>
      <c r="B41" s="79"/>
      <c r="C41" s="79"/>
      <c r="D41" s="79"/>
      <c r="E41" s="79"/>
      <c r="F41" s="80"/>
      <c r="G41" s="80"/>
      <c r="H41" s="4"/>
    </row>
    <row r="42" spans="1:8" ht="24" customHeight="1" x14ac:dyDescent="0.25">
      <c r="A42" s="75" t="s">
        <v>47</v>
      </c>
      <c r="B42" s="75"/>
      <c r="C42" s="75"/>
      <c r="D42" s="75"/>
      <c r="E42" s="75"/>
      <c r="F42" s="3"/>
      <c r="G42" s="3"/>
      <c r="H42" s="4"/>
    </row>
    <row r="43" spans="1:8" x14ac:dyDescent="0.25">
      <c r="A43" s="72" t="s">
        <v>48</v>
      </c>
      <c r="C43" s="66"/>
      <c r="D43" s="66"/>
      <c r="E43" s="50"/>
      <c r="F43" s="3"/>
      <c r="G43" s="4"/>
      <c r="H43" s="4"/>
    </row>
  </sheetData>
  <mergeCells count="12">
    <mergeCell ref="A37:E37"/>
    <mergeCell ref="A38:E38"/>
    <mergeCell ref="A39:E39"/>
    <mergeCell ref="A40:G40"/>
    <mergeCell ref="A41:E41"/>
    <mergeCell ref="A42:E42"/>
    <mergeCell ref="A1:E1"/>
    <mergeCell ref="A2:A3"/>
    <mergeCell ref="B2:B3"/>
    <mergeCell ref="C2:E2"/>
    <mergeCell ref="F2:G2"/>
    <mergeCell ref="F3:G3"/>
  </mergeCells>
  <pageMargins left="0.74803149606299213" right="0.74803149606299213" top="0.78740157480314965" bottom="0.78740157480314965" header="0.51181102362204722" footer="0.51181102362204722"/>
  <pageSetup paperSize="9" fitToHeight="0" orientation="portrait" horizontalDpi="300" verticalDpi="300" r:id="rId1"/>
  <headerFooter alignWithMargins="0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2015-16</vt:lpstr>
      <vt:lpstr>'2015-16'!Print_Area</vt:lpstr>
      <vt:lpstr>'2015-16'!Print_Titles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Jonathan Sumner</cp:lastModifiedBy>
  <dcterms:created xsi:type="dcterms:W3CDTF">2016-09-02T02:49:11Z</dcterms:created>
  <dcterms:modified xsi:type="dcterms:W3CDTF">2016-09-02T02:49:20Z</dcterms:modified>
</cp:coreProperties>
</file>